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arald\persönliches\homepage\aktueller Stand\"/>
    </mc:Choice>
  </mc:AlternateContent>
  <xr:revisionPtr revIDLastSave="0" documentId="13_ncr:1_{13A3330D-7DA3-41DD-BFE8-3961BBC74C24}" xr6:coauthVersionLast="47" xr6:coauthVersionMax="47" xr10:uidLastSave="{00000000-0000-0000-0000-000000000000}"/>
  <bookViews>
    <workbookView xWindow="-108" yWindow="-108" windowWidth="23256" windowHeight="12456" firstSheet="2" activeTab="2" xr2:uid="{8F097F53-037D-4A16-A351-EBFDD30CC726}"/>
  </bookViews>
  <sheets>
    <sheet name="abgeschrieben ohne NZG" sheetId="1" state="hidden" r:id="rId1"/>
    <sheet name="neu nach Formel" sheetId="4" state="hidden" r:id="rId2"/>
    <sheet name="Maske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4" l="1"/>
  <c r="B2" i="4"/>
  <c r="B28" i="5"/>
  <c r="B25" i="5"/>
  <c r="B23" i="5"/>
  <c r="B24" i="5"/>
  <c r="B20" i="5"/>
  <c r="B21" i="5"/>
  <c r="B27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4" i="5"/>
  <c r="B57" i="1"/>
  <c r="B56" i="1"/>
  <c r="B38" i="1"/>
  <c r="B35" i="1"/>
  <c r="B55" i="1"/>
  <c r="B54" i="1"/>
  <c r="B44" i="1"/>
  <c r="B17" i="1"/>
  <c r="B18" i="1"/>
  <c r="B34" i="1"/>
  <c r="B33" i="1"/>
  <c r="B40" i="1"/>
  <c r="B53" i="1" s="1"/>
  <c r="B30" i="1"/>
  <c r="B28" i="1"/>
  <c r="B29" i="1"/>
  <c r="B27" i="1"/>
  <c r="B8" i="4" l="1"/>
  <c r="B36" i="4" s="1"/>
  <c r="C17" i="5" s="1"/>
  <c r="B5" i="4"/>
  <c r="B6" i="4"/>
  <c r="B16" i="4" s="1"/>
  <c r="B32" i="4" s="1"/>
  <c r="C13" i="5" s="1"/>
  <c r="B52" i="1"/>
  <c r="B37" i="1"/>
  <c r="B36" i="1"/>
  <c r="B43" i="1" s="1"/>
  <c r="B49" i="1" s="1"/>
  <c r="B50" i="1" s="1"/>
  <c r="B31" i="1"/>
  <c r="B42" i="1"/>
  <c r="B39" i="4" l="1"/>
  <c r="C20" i="5" s="1"/>
  <c r="B9" i="4"/>
  <c r="B34" i="4" s="1"/>
  <c r="C15" i="5" s="1"/>
  <c r="B42" i="4"/>
  <c r="C27" i="5" s="1"/>
  <c r="B14" i="4"/>
  <c r="B24" i="4" s="1"/>
  <c r="C5" i="5" s="1"/>
  <c r="B15" i="4"/>
  <c r="B28" i="4" s="1"/>
  <c r="C9" i="5" s="1"/>
  <c r="B59" i="4"/>
  <c r="C28" i="5" s="1"/>
  <c r="C29" i="5" s="1"/>
  <c r="B43" i="4"/>
  <c r="B47" i="1"/>
  <c r="B48" i="1" s="1"/>
  <c r="B10" i="4" l="1"/>
  <c r="B11" i="4" s="1"/>
  <c r="B54" i="4"/>
  <c r="C25" i="5" s="1"/>
  <c r="B52" i="4"/>
  <c r="C23" i="5" s="1"/>
  <c r="B53" i="4"/>
  <c r="C24" i="5" s="1"/>
  <c r="B7" i="4"/>
  <c r="B37" i="4" s="1"/>
  <c r="C18" i="5" s="1"/>
  <c r="B13" i="4" l="1"/>
  <c r="B26" i="4" s="1"/>
  <c r="C7" i="5" s="1"/>
  <c r="B12" i="4"/>
  <c r="B30" i="4" s="1"/>
  <c r="C11" i="5" s="1"/>
  <c r="B46" i="4"/>
  <c r="B40" i="4"/>
  <c r="C21" i="5" s="1"/>
  <c r="B17" i="4"/>
  <c r="B18" i="4" s="1"/>
  <c r="B33" i="4" s="1"/>
  <c r="C14" i="5" s="1"/>
  <c r="B56" i="4" l="1"/>
  <c r="B55" i="4"/>
  <c r="B57" i="4"/>
  <c r="B19" i="4"/>
  <c r="B20" i="4" s="1"/>
  <c r="B22" i="4" s="1"/>
  <c r="B25" i="4" s="1"/>
  <c r="C6" i="5" s="1"/>
  <c r="B49" i="4"/>
  <c r="B47" i="4" l="1"/>
  <c r="B21" i="4"/>
  <c r="B29" i="4" s="1"/>
  <c r="C10" i="5" s="1"/>
  <c r="C30" i="5" s="1"/>
  <c r="B48" i="4" l="1"/>
  <c r="B62" i="4" s="1"/>
  <c r="B61" i="4" l="1"/>
  <c r="B3" i="4" s="1"/>
  <c r="B4" i="4" s="1"/>
  <c r="B50" i="4"/>
</calcChain>
</file>

<file path=xl/sharedStrings.xml><?xml version="1.0" encoding="utf-8"?>
<sst xmlns="http://schemas.openxmlformats.org/spreadsheetml/2006/main" count="116" uniqueCount="70">
  <si>
    <t>Länge</t>
  </si>
  <si>
    <t>Breite oben</t>
  </si>
  <si>
    <t>Breite unten</t>
  </si>
  <si>
    <t>hinteres Mittelteil</t>
  </si>
  <si>
    <t>vorderes Mittelteil</t>
  </si>
  <si>
    <t>Keile unten</t>
  </si>
  <si>
    <t>Seitenteile (umschreibendes Rechteck)</t>
  </si>
  <si>
    <t>Breite</t>
  </si>
  <si>
    <t>Keile / Rauten oben</t>
  </si>
  <si>
    <t>Ärmel zum Schluss nach Bedarf einmessen!</t>
  </si>
  <si>
    <t>"Steigung" der Dreiecke und Trapeze: halbe Breitenänderung pro Längenänderung</t>
  </si>
  <si>
    <t>aus Keilen berechnet</t>
  </si>
  <si>
    <t>aus Vorderteil berechnet</t>
  </si>
  <si>
    <t>aus Hinterteil berechnet</t>
  </si>
  <si>
    <t>aus Seitenteil berechnet</t>
  </si>
  <si>
    <t>Gesamtlänge Kleid</t>
  </si>
  <si>
    <t>gewichteter Mittelwert</t>
  </si>
  <si>
    <t>virtueller Zylinderumfang ganz oben</t>
  </si>
  <si>
    <t>Zylinderumfang am unteren Ende der oberen Keile bzw. Rauten</t>
  </si>
  <si>
    <t>Schulterlinie bis Oberkante Vorderteil</t>
  </si>
  <si>
    <t>Schulterlinie bis Oberkante Hinterteil</t>
  </si>
  <si>
    <t>Keillänge oben entlang Vorderteil</t>
  </si>
  <si>
    <t>Keillänge oben entlang Hinterteil</t>
  </si>
  <si>
    <t>Keillänge oben entlang Seitenteil</t>
  </si>
  <si>
    <t>tatsächlich gemessen</t>
  </si>
  <si>
    <t>Fehler absolut ggü. angestrebter Zylinderform im obersten Abschnitt</t>
  </si>
  <si>
    <t>Fehler relativ ggü. angestrebter Zylinderform im obersten Abschnitt</t>
  </si>
  <si>
    <t>Fehler absolut ggü. tatsächlicher Messung bei unterem Ende oberer Keile</t>
  </si>
  <si>
    <t>Fehler relativ ggü. tatsächlicher Messung bei unterem Ende oberer Keile</t>
  </si>
  <si>
    <t>Verhältnis Umfang unten zu Schulterhöhe</t>
  </si>
  <si>
    <t>Verhältnis Keilbreite zu Umfang unten</t>
  </si>
  <si>
    <t>Maximaler Umfang bei Brust / Oberbauch</t>
  </si>
  <si>
    <t>Schulterhöhe</t>
  </si>
  <si>
    <t>Keilbreiten gerundet</t>
  </si>
  <si>
    <t>Umfang unten gerundet</t>
  </si>
  <si>
    <t>Verhältnis Keillänge zu Schulterhöhe</t>
  </si>
  <si>
    <t>Verhältnis Kleidlänge zu Schulterhöhe</t>
  </si>
  <si>
    <t>Kleidlänge gerundet</t>
  </si>
  <si>
    <t>Länge Vorderteil</t>
  </si>
  <si>
    <t>Länge Hinterteil</t>
  </si>
  <si>
    <t>Länge Seitenteil (umschreibendes Rechteck)</t>
  </si>
  <si>
    <t>Schulterlinie bis Oberkante Seitenteil</t>
  </si>
  <si>
    <t>Keillängen gerundet</t>
  </si>
  <si>
    <t>Mittelwert Schulterlinie bis Vorder-, Mittel- und Seitenteil</t>
  </si>
  <si>
    <t>Breite Keile bei Mittelwert Länge von Schulterlinie bis Vorderteil/Hinterteil/Seitenteile</t>
  </si>
  <si>
    <t>Obere Breite Seitenteile</t>
  </si>
  <si>
    <t>Obere Breite Hinterteil</t>
  </si>
  <si>
    <t>Obere Breite Vorderteil</t>
  </si>
  <si>
    <t>Obere Breite Hinterteil ggf. korrigiert</t>
  </si>
  <si>
    <t>Obere Breite Vorderteil ggf. korrigiert</t>
  </si>
  <si>
    <t>Untere Breite Seitenteile</t>
  </si>
  <si>
    <t>Untere Breite Hinterteil</t>
  </si>
  <si>
    <t>Untere Breite Vorderteil</t>
  </si>
  <si>
    <t>Untere Breite Hinterteil ggf. korrigiert</t>
  </si>
  <si>
    <t>Untere Breite Vorderteil ggf. korrigiert</t>
  </si>
  <si>
    <t>Verhältnis Umfangänderung pro Kleidlänge</t>
  </si>
  <si>
    <t>maximaler Brust- oder Oberbauchumfang</t>
  </si>
  <si>
    <t>Vertikale Abstände von der Schulterlinie bis zur Oberkante der Vorder-, Hinter- und Seitenteile</t>
  </si>
  <si>
    <t>Angaben</t>
  </si>
  <si>
    <t>Ergebnisse: Maße der Einzelteile (ausgenommen Ärmel)</t>
  </si>
  <si>
    <t>weitere Ergebnisse</t>
  </si>
  <si>
    <t>Gesamtmaße des Kleides</t>
  </si>
  <si>
    <t>Länge von Schulterlinie bis Saum</t>
  </si>
  <si>
    <t>Umfang unten entlang des Saumes</t>
  </si>
  <si>
    <t>halber Umfang unten entlang des Saumes</t>
  </si>
  <si>
    <t>Alle Maße in cm, ohne Nahtzugaben</t>
  </si>
  <si>
    <t>Körpergröße</t>
  </si>
  <si>
    <t>http://buschbacher.at/kleid.html</t>
  </si>
  <si>
    <t>Umfang des Halsausschnitts</t>
  </si>
  <si>
    <t>doppelte Keile oben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</si>
</sst>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0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/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5" xfId="2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</cellXfs>
  <cellStyles count="3">
    <cellStyle name="Link" xfId="2" builtinId="8"/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11079098</xdr:colOff>
      <xdr:row>25</xdr:row>
      <xdr:rowOff>36000</xdr:rowOff>
    </xdr:from>
    <xdr:ext cx="264560" cy="364010"/>
    <xdr:sp macro="" textlink="$C$17">
      <xdr:nvSpPr>
        <xdr:cNvPr id="19" name="Textfeld 18">
          <a:extLst>
            <a:ext uri="{FF2B5EF4-FFF2-40B4-BE49-F238E27FC236}">
              <a16:creationId xmlns:a16="http://schemas.microsoft.com/office/drawing/2014/main" id="{E0F4848F-7AD4-4B19-9A0F-DD479784F80C}"/>
            </a:ext>
          </a:extLst>
        </xdr:cNvPr>
        <xdr:cNvSpPr txBox="1"/>
      </xdr:nvSpPr>
      <xdr:spPr>
        <a:xfrm rot="16200000">
          <a:off x="15648998" y="4810125"/>
          <a:ext cx="3640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BA4D74C-CBF8-4EB9-B55B-30B26B84184E}" type="TxLink"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 </a:t>
          </a:fld>
          <a:endParaRPr lang="de-AT" sz="1100" b="1"/>
        </a:p>
      </xdr:txBody>
    </xdr:sp>
    <xdr:clientData/>
  </xdr:oneCellAnchor>
  <xdr:oneCellAnchor>
    <xdr:from>
      <xdr:col>3</xdr:col>
      <xdr:colOff>11850623</xdr:colOff>
      <xdr:row>25</xdr:row>
      <xdr:rowOff>45525</xdr:rowOff>
    </xdr:from>
    <xdr:ext cx="264560" cy="364010"/>
    <xdr:sp macro="" textlink="$C$17">
      <xdr:nvSpPr>
        <xdr:cNvPr id="21" name="Textfeld 20">
          <a:extLst>
            <a:ext uri="{FF2B5EF4-FFF2-40B4-BE49-F238E27FC236}">
              <a16:creationId xmlns:a16="http://schemas.microsoft.com/office/drawing/2014/main" id="{E62633B0-49F5-4A39-8204-39A3D2F24B5F}"/>
            </a:ext>
          </a:extLst>
        </xdr:cNvPr>
        <xdr:cNvSpPr txBox="1"/>
      </xdr:nvSpPr>
      <xdr:spPr>
        <a:xfrm rot="16200000">
          <a:off x="16420523" y="4819650"/>
          <a:ext cx="3640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7BA4D74C-CBF8-4EB9-B55B-30B26B84184E}" type="TxLink">
            <a:rPr lang="en-US" sz="1100" b="1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 </a:t>
          </a:fld>
          <a:endParaRPr lang="de-AT" sz="1100" b="1"/>
        </a:p>
      </xdr:txBody>
    </xdr:sp>
    <xdr:clientData/>
  </xdr:oneCellAnchor>
  <xdr:twoCellAnchor>
    <xdr:from>
      <xdr:col>3</xdr:col>
      <xdr:colOff>66676</xdr:colOff>
      <xdr:row>0</xdr:row>
      <xdr:rowOff>9525</xdr:rowOff>
    </xdr:from>
    <xdr:to>
      <xdr:col>3</xdr:col>
      <xdr:colOff>12735441</xdr:colOff>
      <xdr:row>27</xdr:row>
      <xdr:rowOff>161924</xdr:rowOff>
    </xdr:to>
    <xdr:grpSp>
      <xdr:nvGrpSpPr>
        <xdr:cNvPr id="24" name="Gruppieren 23">
          <a:extLst>
            <a:ext uri="{FF2B5EF4-FFF2-40B4-BE49-F238E27FC236}">
              <a16:creationId xmlns:a16="http://schemas.microsoft.com/office/drawing/2014/main" id="{0254CE72-A9EB-F41F-7836-2719EB9ACA5D}"/>
            </a:ext>
          </a:extLst>
        </xdr:cNvPr>
        <xdr:cNvGrpSpPr/>
      </xdr:nvGrpSpPr>
      <xdr:grpSpPr>
        <a:xfrm>
          <a:off x="4686301" y="9525"/>
          <a:ext cx="12668765" cy="5238749"/>
          <a:chOff x="4562476" y="9525"/>
          <a:chExt cx="12668765" cy="5238749"/>
        </a:xfrm>
      </xdr:grpSpPr>
      <xdr:pic>
        <xdr:nvPicPr>
          <xdr:cNvPr id="3" name="Grafik 2">
            <a:extLst>
              <a:ext uri="{FF2B5EF4-FFF2-40B4-BE49-F238E27FC236}">
                <a16:creationId xmlns:a16="http://schemas.microsoft.com/office/drawing/2014/main" id="{32C4604C-86F6-3D9F-B26B-AEABD8878B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4562476" y="9525"/>
            <a:ext cx="12668765" cy="5238749"/>
          </a:xfrm>
          <a:prstGeom prst="rect">
            <a:avLst/>
          </a:prstGeom>
        </xdr:spPr>
      </xdr:pic>
      <xdr:sp macro="" textlink="$C$24">
        <xdr:nvSpPr>
          <xdr:cNvPr id="4" name="Textfeld 3">
            <a:extLst>
              <a:ext uri="{FF2B5EF4-FFF2-40B4-BE49-F238E27FC236}">
                <a16:creationId xmlns:a16="http://schemas.microsoft.com/office/drawing/2014/main" id="{1E6AA071-3665-6E97-FEE6-0EC189C01382}"/>
              </a:ext>
            </a:extLst>
          </xdr:cNvPr>
          <xdr:cNvSpPr txBox="1"/>
        </xdr:nvSpPr>
        <xdr:spPr>
          <a:xfrm>
            <a:off x="8867775" y="895350"/>
            <a:ext cx="25616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5B6AEC62-BCEE-4BB3-A448-7C26DF1C0397}" type="TxLink">
              <a:rPr lang="en-US" sz="11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/>
              <a:t> </a:t>
            </a:fld>
            <a:endParaRPr lang="de-AT" sz="1100" b="1"/>
          </a:p>
        </xdr:txBody>
      </xdr:sp>
      <xdr:sp macro="" textlink="$C$23">
        <xdr:nvSpPr>
          <xdr:cNvPr id="5" name="Textfeld 4">
            <a:extLst>
              <a:ext uri="{FF2B5EF4-FFF2-40B4-BE49-F238E27FC236}">
                <a16:creationId xmlns:a16="http://schemas.microsoft.com/office/drawing/2014/main" id="{90AC523D-EAAE-4D98-9E18-4D1DB3E67BC4}"/>
              </a:ext>
            </a:extLst>
          </xdr:cNvPr>
          <xdr:cNvSpPr txBox="1"/>
        </xdr:nvSpPr>
        <xdr:spPr>
          <a:xfrm>
            <a:off x="5934075" y="971550"/>
            <a:ext cx="32765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C0B72467-A074-4C3B-B1EF-D9F55720FA85}" type="TxLink">
              <a:rPr lang="en-US" sz="11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/>
              <a:t> </a:t>
            </a:fld>
            <a:endParaRPr lang="de-AT" sz="1100" b="1"/>
          </a:p>
        </xdr:txBody>
      </xdr:sp>
      <xdr:sp macro="" textlink="$C$29">
        <xdr:nvSpPr>
          <xdr:cNvPr id="6" name="Textfeld 5">
            <a:extLst>
              <a:ext uri="{FF2B5EF4-FFF2-40B4-BE49-F238E27FC236}">
                <a16:creationId xmlns:a16="http://schemas.microsoft.com/office/drawing/2014/main" id="{60ECF4F0-849A-4DAD-8202-7819093CEA18}"/>
              </a:ext>
            </a:extLst>
          </xdr:cNvPr>
          <xdr:cNvSpPr txBox="1"/>
        </xdr:nvSpPr>
        <xdr:spPr>
          <a:xfrm>
            <a:off x="5857875" y="4857750"/>
            <a:ext cx="32765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0EB34BD8-F411-4DA3-BD8A-2F26C1551445}" type="TxLink">
              <a:rPr lang="en-US" sz="11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/>
              <a:t> </a:t>
            </a:fld>
            <a:endParaRPr lang="de-AT" sz="1100" b="1"/>
          </a:p>
        </xdr:txBody>
      </xdr:sp>
      <xdr:sp macro="" textlink="$C$27">
        <xdr:nvSpPr>
          <xdr:cNvPr id="8" name="Textfeld 7">
            <a:extLst>
              <a:ext uri="{FF2B5EF4-FFF2-40B4-BE49-F238E27FC236}">
                <a16:creationId xmlns:a16="http://schemas.microsoft.com/office/drawing/2014/main" id="{0FB792B8-E52E-427A-8AB8-4097CB9F2393}"/>
              </a:ext>
            </a:extLst>
          </xdr:cNvPr>
          <xdr:cNvSpPr txBox="1"/>
        </xdr:nvSpPr>
        <xdr:spPr>
          <a:xfrm>
            <a:off x="7334250" y="2524125"/>
            <a:ext cx="39914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7A33C2DF-EF15-4721-A180-A4C487CDE882}" type="TxLink">
              <a:rPr lang="en-US" sz="11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/>
              <a:t> </a:t>
            </a:fld>
            <a:endParaRPr lang="de-AT" sz="1100" b="1"/>
          </a:p>
        </xdr:txBody>
      </xdr:sp>
      <xdr:sp macro="" textlink="$C$29">
        <xdr:nvSpPr>
          <xdr:cNvPr id="9" name="Textfeld 8">
            <a:extLst>
              <a:ext uri="{FF2B5EF4-FFF2-40B4-BE49-F238E27FC236}">
                <a16:creationId xmlns:a16="http://schemas.microsoft.com/office/drawing/2014/main" id="{1C94455B-85D4-4739-AA4A-F4C6F7997192}"/>
              </a:ext>
            </a:extLst>
          </xdr:cNvPr>
          <xdr:cNvSpPr txBox="1"/>
        </xdr:nvSpPr>
        <xdr:spPr>
          <a:xfrm>
            <a:off x="8810625" y="4857750"/>
            <a:ext cx="32765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0EB34BD8-F411-4DA3-BD8A-2F26C1551445}" type="TxLink">
              <a:rPr lang="en-US" sz="11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/>
              <a:t> </a:t>
            </a:fld>
            <a:endParaRPr lang="de-AT" sz="1100" b="1"/>
          </a:p>
        </xdr:txBody>
      </xdr:sp>
      <xdr:sp macro="" textlink="$C$6">
        <xdr:nvSpPr>
          <xdr:cNvPr id="10" name="Textfeld 9">
            <a:extLst>
              <a:ext uri="{FF2B5EF4-FFF2-40B4-BE49-F238E27FC236}">
                <a16:creationId xmlns:a16="http://schemas.microsoft.com/office/drawing/2014/main" id="{2CE39ED0-0BDD-4AC8-9C99-A71CAAF8F7D8}"/>
              </a:ext>
            </a:extLst>
          </xdr:cNvPr>
          <xdr:cNvSpPr txBox="1"/>
        </xdr:nvSpPr>
        <xdr:spPr>
          <a:xfrm>
            <a:off x="10915650" y="847725"/>
            <a:ext cx="32765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35AFF4DF-F7A8-4618-BE66-486A3010F7F9}" type="TxLink">
              <a:rPr lang="en-US" sz="11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/>
              <a:t> </a:t>
            </a:fld>
            <a:endParaRPr lang="de-AT" sz="1100" b="1"/>
          </a:p>
        </xdr:txBody>
      </xdr:sp>
      <xdr:sp macro="" textlink="$C$7">
        <xdr:nvSpPr>
          <xdr:cNvPr id="11" name="Textfeld 10">
            <a:extLst>
              <a:ext uri="{FF2B5EF4-FFF2-40B4-BE49-F238E27FC236}">
                <a16:creationId xmlns:a16="http://schemas.microsoft.com/office/drawing/2014/main" id="{943B9772-3158-4A31-8389-25111A353DCD}"/>
              </a:ext>
            </a:extLst>
          </xdr:cNvPr>
          <xdr:cNvSpPr txBox="1"/>
        </xdr:nvSpPr>
        <xdr:spPr>
          <a:xfrm>
            <a:off x="10896600" y="4743450"/>
            <a:ext cx="32765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2BE67E87-CE83-4B27-AE22-8EF15866036E}" type="TxLink">
              <a:rPr lang="en-US" sz="11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/>
              <a:t> </a:t>
            </a:fld>
            <a:endParaRPr lang="de-AT" sz="1100" b="1"/>
          </a:p>
        </xdr:txBody>
      </xdr:sp>
      <xdr:sp macro="" textlink="$C$5">
        <xdr:nvSpPr>
          <xdr:cNvPr id="12" name="Textfeld 11">
            <a:extLst>
              <a:ext uri="{FF2B5EF4-FFF2-40B4-BE49-F238E27FC236}">
                <a16:creationId xmlns:a16="http://schemas.microsoft.com/office/drawing/2014/main" id="{3252C9C8-2C8D-4078-BED9-F08BE9D4414D}"/>
              </a:ext>
            </a:extLst>
          </xdr:cNvPr>
          <xdr:cNvSpPr txBox="1"/>
        </xdr:nvSpPr>
        <xdr:spPr>
          <a:xfrm>
            <a:off x="11753850" y="2743200"/>
            <a:ext cx="39914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259EEAE4-F7E5-45F0-BDCC-DD047F82AE2B}" type="TxLink">
              <a:rPr lang="en-US" sz="11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/>
              <a:t> </a:t>
            </a:fld>
            <a:endParaRPr lang="de-AT" sz="1100" b="1"/>
          </a:p>
        </xdr:txBody>
      </xdr:sp>
      <xdr:sp macro="" textlink="$C$10">
        <xdr:nvSpPr>
          <xdr:cNvPr id="13" name="Textfeld 12">
            <a:extLst>
              <a:ext uri="{FF2B5EF4-FFF2-40B4-BE49-F238E27FC236}">
                <a16:creationId xmlns:a16="http://schemas.microsoft.com/office/drawing/2014/main" id="{95DF5DDA-8D16-426B-B2E4-F3369FD8A7D8}"/>
              </a:ext>
            </a:extLst>
          </xdr:cNvPr>
          <xdr:cNvSpPr txBox="1"/>
        </xdr:nvSpPr>
        <xdr:spPr>
          <a:xfrm>
            <a:off x="12553950" y="647700"/>
            <a:ext cx="43550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3EA04820-BBBB-4752-A917-B61FD480BA67}" type="TxLink">
              <a:rPr lang="en-US" sz="11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/>
              <a:t> </a:t>
            </a:fld>
            <a:endParaRPr lang="de-AT" sz="1100" b="1"/>
          </a:p>
        </xdr:txBody>
      </xdr:sp>
      <xdr:sp macro="" textlink="$C$11">
        <xdr:nvSpPr>
          <xdr:cNvPr id="14" name="Textfeld 13">
            <a:extLst>
              <a:ext uri="{FF2B5EF4-FFF2-40B4-BE49-F238E27FC236}">
                <a16:creationId xmlns:a16="http://schemas.microsoft.com/office/drawing/2014/main" id="{2F323174-8102-4441-9D7F-9E119EEF7DEC}"/>
              </a:ext>
            </a:extLst>
          </xdr:cNvPr>
          <xdr:cNvSpPr txBox="1"/>
        </xdr:nvSpPr>
        <xdr:spPr>
          <a:xfrm>
            <a:off x="12582525" y="4733925"/>
            <a:ext cx="32765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5837FB2F-9DF0-4D5D-BF3A-572893F1DA8E}" type="TxLink">
              <a:rPr lang="en-US" sz="11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/>
              <a:t> </a:t>
            </a:fld>
            <a:endParaRPr lang="de-AT" sz="1100" b="1"/>
          </a:p>
        </xdr:txBody>
      </xdr:sp>
      <xdr:sp macro="" textlink="$C$9">
        <xdr:nvSpPr>
          <xdr:cNvPr id="15" name="Textfeld 14">
            <a:extLst>
              <a:ext uri="{FF2B5EF4-FFF2-40B4-BE49-F238E27FC236}">
                <a16:creationId xmlns:a16="http://schemas.microsoft.com/office/drawing/2014/main" id="{D4DDCB36-D3FD-455C-8921-5D1C6EE168E0}"/>
              </a:ext>
            </a:extLst>
          </xdr:cNvPr>
          <xdr:cNvSpPr txBox="1"/>
        </xdr:nvSpPr>
        <xdr:spPr>
          <a:xfrm>
            <a:off x="13439775" y="2724150"/>
            <a:ext cx="39914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80C4FDED-A74D-4B1D-BA31-D22D1D8672D5}" type="TxLink">
              <a:rPr lang="en-US" sz="11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/>
              <a:t> </a:t>
            </a:fld>
            <a:endParaRPr lang="de-AT" sz="1100" b="1"/>
          </a:p>
        </xdr:txBody>
      </xdr:sp>
      <xdr:sp macro="" textlink="$C$13">
        <xdr:nvSpPr>
          <xdr:cNvPr id="16" name="Textfeld 15">
            <a:extLst>
              <a:ext uri="{FF2B5EF4-FFF2-40B4-BE49-F238E27FC236}">
                <a16:creationId xmlns:a16="http://schemas.microsoft.com/office/drawing/2014/main" id="{E4592CE4-227F-4F25-8253-E36AF3224F46}"/>
              </a:ext>
            </a:extLst>
          </xdr:cNvPr>
          <xdr:cNvSpPr txBox="1"/>
        </xdr:nvSpPr>
        <xdr:spPr>
          <a:xfrm>
            <a:off x="15039975" y="2714625"/>
            <a:ext cx="39914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A7535EEB-D236-436F-99D6-32819BC42A11}" type="TxLink">
              <a:rPr lang="en-US" sz="11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/>
              <a:t> </a:t>
            </a:fld>
            <a:endParaRPr lang="de-AT" sz="1100" b="1"/>
          </a:p>
        </xdr:txBody>
      </xdr:sp>
      <xdr:sp macro="" textlink="$C$14">
        <xdr:nvSpPr>
          <xdr:cNvPr id="17" name="Textfeld 16">
            <a:extLst>
              <a:ext uri="{FF2B5EF4-FFF2-40B4-BE49-F238E27FC236}">
                <a16:creationId xmlns:a16="http://schemas.microsoft.com/office/drawing/2014/main" id="{92053E18-96D8-4781-8FBE-A741FE576B14}"/>
              </a:ext>
            </a:extLst>
          </xdr:cNvPr>
          <xdr:cNvSpPr txBox="1"/>
        </xdr:nvSpPr>
        <xdr:spPr>
          <a:xfrm>
            <a:off x="14230350" y="1009650"/>
            <a:ext cx="43550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CA595D33-F39D-4E69-84B6-B31130AEAB59}" type="TxLink">
              <a:rPr lang="en-US" sz="11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/>
              <a:t> </a:t>
            </a:fld>
            <a:endParaRPr lang="de-AT" sz="1100" b="1"/>
          </a:p>
        </xdr:txBody>
      </xdr:sp>
      <xdr:sp macro="" textlink="$C$15">
        <xdr:nvSpPr>
          <xdr:cNvPr id="18" name="Textfeld 17">
            <a:extLst>
              <a:ext uri="{FF2B5EF4-FFF2-40B4-BE49-F238E27FC236}">
                <a16:creationId xmlns:a16="http://schemas.microsoft.com/office/drawing/2014/main" id="{0DB41CCD-60C8-4C12-BEFB-C811812FD310}"/>
              </a:ext>
            </a:extLst>
          </xdr:cNvPr>
          <xdr:cNvSpPr txBox="1"/>
        </xdr:nvSpPr>
        <xdr:spPr>
          <a:xfrm>
            <a:off x="14211300" y="4733925"/>
            <a:ext cx="32765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97007CD5-8B9A-446B-AF05-A2A54AE6D3B9}" type="TxLink">
              <a:rPr lang="en-US" sz="11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/>
              <a:t> </a:t>
            </a:fld>
            <a:endParaRPr lang="de-AT" sz="1100" b="1"/>
          </a:p>
        </xdr:txBody>
      </xdr:sp>
      <xdr:sp macro="" textlink="$C$18">
        <xdr:nvSpPr>
          <xdr:cNvPr id="22" name="Textfeld 21">
            <a:extLst>
              <a:ext uri="{FF2B5EF4-FFF2-40B4-BE49-F238E27FC236}">
                <a16:creationId xmlns:a16="http://schemas.microsoft.com/office/drawing/2014/main" id="{1D7A6CC6-2514-4A08-9C05-00A493D59292}"/>
              </a:ext>
            </a:extLst>
          </xdr:cNvPr>
          <xdr:cNvSpPr txBox="1"/>
        </xdr:nvSpPr>
        <xdr:spPr>
          <a:xfrm>
            <a:off x="15906750" y="3819525"/>
            <a:ext cx="32765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5F23C68D-54A2-4124-9760-A8206268C354}" type="TxLink">
              <a:rPr lang="en-US" sz="11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/>
              <a:t> </a:t>
            </a:fld>
            <a:endParaRPr lang="de-AT" sz="1100" b="1"/>
          </a:p>
        </xdr:txBody>
      </xdr:sp>
      <xdr:sp macro="" textlink="$C$21">
        <xdr:nvSpPr>
          <xdr:cNvPr id="23" name="Textfeld 22">
            <a:extLst>
              <a:ext uri="{FF2B5EF4-FFF2-40B4-BE49-F238E27FC236}">
                <a16:creationId xmlns:a16="http://schemas.microsoft.com/office/drawing/2014/main" id="{E57A5C45-9AFE-4161-9FCF-9977CD1EC324}"/>
              </a:ext>
            </a:extLst>
          </xdr:cNvPr>
          <xdr:cNvSpPr txBox="1"/>
        </xdr:nvSpPr>
        <xdr:spPr>
          <a:xfrm>
            <a:off x="16706850" y="3314700"/>
            <a:ext cx="327654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fld id="{1C6F2879-6440-4202-A479-753DCF7EA9DE}" type="TxLink">
              <a:rPr lang="en-US" sz="1100" b="1" i="0" u="none" strike="noStrike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pPr/>
              <a:t> </a:t>
            </a:fld>
            <a:endParaRPr lang="de-AT" sz="11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uschbacher.at/kleid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DB0E9-1842-48B0-A4AB-F0D68E421E3C}">
  <dimension ref="A1:B57"/>
  <sheetViews>
    <sheetView workbookViewId="0">
      <selection activeCell="A23" sqref="A23"/>
    </sheetView>
  </sheetViews>
  <sheetFormatPr baseColWidth="10" defaultRowHeight="14.4" x14ac:dyDescent="0.3"/>
  <cols>
    <col min="1" max="1" width="46.5546875" customWidth="1"/>
  </cols>
  <sheetData>
    <row r="1" spans="1:2" x14ac:dyDescent="0.3">
      <c r="A1" s="18" t="s">
        <v>4</v>
      </c>
      <c r="B1" s="18"/>
    </row>
    <row r="2" spans="1:2" x14ac:dyDescent="0.3">
      <c r="A2" t="s">
        <v>0</v>
      </c>
      <c r="B2">
        <v>107</v>
      </c>
    </row>
    <row r="3" spans="1:2" x14ac:dyDescent="0.3">
      <c r="A3" t="s">
        <v>1</v>
      </c>
      <c r="B3">
        <v>20</v>
      </c>
    </row>
    <row r="4" spans="1:2" x14ac:dyDescent="0.3">
      <c r="A4" t="s">
        <v>2</v>
      </c>
      <c r="B4">
        <v>35</v>
      </c>
    </row>
    <row r="5" spans="1:2" x14ac:dyDescent="0.3">
      <c r="A5" s="18" t="s">
        <v>3</v>
      </c>
      <c r="B5" s="18"/>
    </row>
    <row r="6" spans="1:2" x14ac:dyDescent="0.3">
      <c r="A6" t="s">
        <v>0</v>
      </c>
      <c r="B6">
        <v>112</v>
      </c>
    </row>
    <row r="7" spans="1:2" x14ac:dyDescent="0.3">
      <c r="A7" t="s">
        <v>1</v>
      </c>
      <c r="B7">
        <v>20</v>
      </c>
    </row>
    <row r="8" spans="1:2" x14ac:dyDescent="0.3">
      <c r="A8" t="s">
        <v>2</v>
      </c>
      <c r="B8">
        <v>35</v>
      </c>
    </row>
    <row r="9" spans="1:2" ht="28.8" customHeight="1" x14ac:dyDescent="0.3">
      <c r="A9" s="17" t="s">
        <v>6</v>
      </c>
      <c r="B9" s="17"/>
    </row>
    <row r="10" spans="1:2" x14ac:dyDescent="0.3">
      <c r="A10" t="s">
        <v>0</v>
      </c>
      <c r="B10">
        <v>101</v>
      </c>
    </row>
    <row r="11" spans="1:2" x14ac:dyDescent="0.3">
      <c r="A11" t="s">
        <v>1</v>
      </c>
      <c r="B11">
        <v>20</v>
      </c>
    </row>
    <row r="12" spans="1:2" x14ac:dyDescent="0.3">
      <c r="A12" t="s">
        <v>2</v>
      </c>
      <c r="B12">
        <v>35</v>
      </c>
    </row>
    <row r="13" spans="1:2" x14ac:dyDescent="0.3">
      <c r="A13" s="18" t="s">
        <v>5</v>
      </c>
      <c r="B13" s="18"/>
    </row>
    <row r="14" spans="1:2" x14ac:dyDescent="0.3">
      <c r="A14" t="s">
        <v>7</v>
      </c>
      <c r="B14">
        <v>5.5</v>
      </c>
    </row>
    <row r="15" spans="1:2" x14ac:dyDescent="0.3">
      <c r="A15" t="s">
        <v>0</v>
      </c>
      <c r="B15">
        <v>38</v>
      </c>
    </row>
    <row r="16" spans="1:2" x14ac:dyDescent="0.3">
      <c r="A16" s="18" t="s">
        <v>8</v>
      </c>
      <c r="B16" s="18"/>
    </row>
    <row r="17" spans="1:2" x14ac:dyDescent="0.3">
      <c r="A17" t="s">
        <v>7</v>
      </c>
      <c r="B17">
        <f>B14</f>
        <v>5.5</v>
      </c>
    </row>
    <row r="18" spans="1:2" x14ac:dyDescent="0.3">
      <c r="A18" t="s">
        <v>0</v>
      </c>
      <c r="B18">
        <f>2*B15</f>
        <v>76</v>
      </c>
    </row>
    <row r="20" spans="1:2" x14ac:dyDescent="0.3">
      <c r="A20" t="s">
        <v>15</v>
      </c>
      <c r="B20">
        <v>117</v>
      </c>
    </row>
    <row r="22" spans="1:2" x14ac:dyDescent="0.3">
      <c r="A22" t="s">
        <v>66</v>
      </c>
      <c r="B22">
        <v>174</v>
      </c>
    </row>
    <row r="24" spans="1:2" x14ac:dyDescent="0.3">
      <c r="A24" s="18" t="s">
        <v>9</v>
      </c>
      <c r="B24" s="18"/>
    </row>
    <row r="26" spans="1:2" ht="30.6" customHeight="1" x14ac:dyDescent="0.3">
      <c r="A26" s="17" t="s">
        <v>10</v>
      </c>
      <c r="B26" s="17"/>
    </row>
    <row r="27" spans="1:2" x14ac:dyDescent="0.3">
      <c r="A27" t="s">
        <v>11</v>
      </c>
      <c r="B27" s="2">
        <f>B14/(2*B15)</f>
        <v>7.2368421052631582E-2</v>
      </c>
    </row>
    <row r="28" spans="1:2" x14ac:dyDescent="0.3">
      <c r="A28" t="s">
        <v>12</v>
      </c>
      <c r="B28" s="2">
        <f>(B4-B3)/(2*B2)</f>
        <v>7.0093457943925228E-2</v>
      </c>
    </row>
    <row r="29" spans="1:2" x14ac:dyDescent="0.3">
      <c r="A29" t="s">
        <v>13</v>
      </c>
      <c r="B29" s="2">
        <f>(B8-B7)/(2*B6)</f>
        <v>6.6964285714285712E-2</v>
      </c>
    </row>
    <row r="30" spans="1:2" x14ac:dyDescent="0.3">
      <c r="A30" t="s">
        <v>14</v>
      </c>
      <c r="B30" s="2">
        <f>(B12-B11)/(B10*2)</f>
        <v>7.4257425742574254E-2</v>
      </c>
    </row>
    <row r="31" spans="1:2" x14ac:dyDescent="0.3">
      <c r="A31" t="s">
        <v>16</v>
      </c>
      <c r="B31" s="2">
        <f>(2*B30+B29+B28+4*B27)/8</f>
        <v>7.1880784919235718E-2</v>
      </c>
    </row>
    <row r="33" spans="1:2" x14ac:dyDescent="0.3">
      <c r="A33" t="s">
        <v>19</v>
      </c>
      <c r="B33">
        <f>B20-B2</f>
        <v>10</v>
      </c>
    </row>
    <row r="34" spans="1:2" x14ac:dyDescent="0.3">
      <c r="A34" t="s">
        <v>20</v>
      </c>
      <c r="B34">
        <f>B20-B6</f>
        <v>5</v>
      </c>
    </row>
    <row r="35" spans="1:2" x14ac:dyDescent="0.3">
      <c r="A35" t="s">
        <v>41</v>
      </c>
      <c r="B35">
        <f>B20-B10</f>
        <v>16</v>
      </c>
    </row>
    <row r="36" spans="1:2" x14ac:dyDescent="0.3">
      <c r="A36" t="s">
        <v>21</v>
      </c>
      <c r="B36">
        <f>B18/2-B33</f>
        <v>28</v>
      </c>
    </row>
    <row r="37" spans="1:2" x14ac:dyDescent="0.3">
      <c r="A37" t="s">
        <v>22</v>
      </c>
      <c r="B37">
        <f>B18/2-B34</f>
        <v>33</v>
      </c>
    </row>
    <row r="38" spans="1:2" x14ac:dyDescent="0.3">
      <c r="A38" t="s">
        <v>23</v>
      </c>
      <c r="B38">
        <f>(B18/2)-B35</f>
        <v>22</v>
      </c>
    </row>
    <row r="40" spans="1:2" x14ac:dyDescent="0.3">
      <c r="A40" t="s">
        <v>63</v>
      </c>
      <c r="B40">
        <f>2*B12+B4+B8+4*B14</f>
        <v>162</v>
      </c>
    </row>
    <row r="42" spans="1:2" x14ac:dyDescent="0.3">
      <c r="A42" t="s">
        <v>17</v>
      </c>
      <c r="B42">
        <f>4*B17+2*(B11-(B20-B10)*B30*2)+B7-(B20-B6)*B29*2+B3-(B20-B2)*B28*2</f>
        <v>95.176012736453885</v>
      </c>
    </row>
    <row r="43" spans="1:2" ht="28.8" x14ac:dyDescent="0.3">
      <c r="A43" s="1" t="s">
        <v>18</v>
      </c>
      <c r="B43">
        <f>2*(B11+B38*B30*2)+B3+B36*B28*2+B7+2*B37*B29</f>
        <v>94.879529967349214</v>
      </c>
    </row>
    <row r="44" spans="1:2" x14ac:dyDescent="0.3">
      <c r="A44" t="s">
        <v>24</v>
      </c>
      <c r="B44">
        <f>24+25+2*23</f>
        <v>95</v>
      </c>
    </row>
    <row r="47" spans="1:2" ht="28.8" x14ac:dyDescent="0.3">
      <c r="A47" s="1" t="s">
        <v>25</v>
      </c>
      <c r="B47">
        <f>ABS(B43-B42)</f>
        <v>0.29648276910467075</v>
      </c>
    </row>
    <row r="48" spans="1:2" ht="28.8" x14ac:dyDescent="0.3">
      <c r="A48" s="1" t="s">
        <v>26</v>
      </c>
      <c r="B48" s="2">
        <f>B47/(MAX(B42:B43))</f>
        <v>3.1150997040151618E-3</v>
      </c>
    </row>
    <row r="49" spans="1:2" ht="28.8" x14ac:dyDescent="0.3">
      <c r="A49" s="1" t="s">
        <v>27</v>
      </c>
      <c r="B49">
        <f>ABS(B44-B43)</f>
        <v>0.12047003265078615</v>
      </c>
    </row>
    <row r="50" spans="1:2" ht="28.8" x14ac:dyDescent="0.3">
      <c r="A50" s="1" t="s">
        <v>28</v>
      </c>
      <c r="B50" s="2">
        <f>B49/MAX(B43:C43)</f>
        <v>1.2697157405000149E-3</v>
      </c>
    </row>
    <row r="52" spans="1:2" x14ac:dyDescent="0.3">
      <c r="A52" s="1" t="s">
        <v>29</v>
      </c>
      <c r="B52" s="4">
        <f>B40/B22</f>
        <v>0.93103448275862066</v>
      </c>
    </row>
    <row r="53" spans="1:2" x14ac:dyDescent="0.3">
      <c r="A53" s="1" t="s">
        <v>30</v>
      </c>
      <c r="B53" s="3">
        <f>B14/B40</f>
        <v>3.3950617283950615E-2</v>
      </c>
    </row>
    <row r="54" spans="1:2" x14ac:dyDescent="0.3">
      <c r="A54" s="1" t="s">
        <v>35</v>
      </c>
      <c r="B54">
        <f>B15/B22</f>
        <v>0.21839080459770116</v>
      </c>
    </row>
    <row r="55" spans="1:2" x14ac:dyDescent="0.3">
      <c r="A55" s="1" t="s">
        <v>36</v>
      </c>
      <c r="B55">
        <f>B20/B22</f>
        <v>0.67241379310344829</v>
      </c>
    </row>
    <row r="56" spans="1:2" ht="28.8" x14ac:dyDescent="0.3">
      <c r="A56" s="1" t="s">
        <v>43</v>
      </c>
      <c r="B56">
        <f>(2*B35+B34+B33)/4</f>
        <v>11.75</v>
      </c>
    </row>
    <row r="57" spans="1:2" x14ac:dyDescent="0.3">
      <c r="A57" s="1" t="s">
        <v>55</v>
      </c>
      <c r="B57">
        <f>(B40-B44)/B20</f>
        <v>0.57264957264957261</v>
      </c>
    </row>
  </sheetData>
  <mergeCells count="7">
    <mergeCell ref="A26:B26"/>
    <mergeCell ref="A5:B5"/>
    <mergeCell ref="A1:B1"/>
    <mergeCell ref="A9:B9"/>
    <mergeCell ref="A13:B13"/>
    <mergeCell ref="A16:B16"/>
    <mergeCell ref="A24:B2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62672-C5EE-41CA-86F8-4BA890E1EBC5}">
  <dimension ref="A1:B62"/>
  <sheetViews>
    <sheetView workbookViewId="0">
      <selection activeCell="A23" sqref="A23"/>
    </sheetView>
  </sheetViews>
  <sheetFormatPr baseColWidth="10" defaultRowHeight="14.4" x14ac:dyDescent="0.3"/>
  <cols>
    <col min="1" max="1" width="71.33203125" bestFit="1" customWidth="1"/>
  </cols>
  <sheetData>
    <row r="1" spans="1:2" x14ac:dyDescent="0.3">
      <c r="A1" t="s">
        <v>32</v>
      </c>
      <c r="B1">
        <f>Maske!C2</f>
        <v>0</v>
      </c>
    </row>
    <row r="2" spans="1:2" x14ac:dyDescent="0.3">
      <c r="A2" t="s">
        <v>31</v>
      </c>
      <c r="B2">
        <f>Maske!C3</f>
        <v>0</v>
      </c>
    </row>
    <row r="3" spans="1:2" x14ac:dyDescent="0.3">
      <c r="A3" s="1" t="s">
        <v>25</v>
      </c>
      <c r="B3" t="e">
        <f>ABS(B62-B61)</f>
        <v>#DIV/0!</v>
      </c>
    </row>
    <row r="4" spans="1:2" x14ac:dyDescent="0.3">
      <c r="A4" s="1" t="s">
        <v>26</v>
      </c>
      <c r="B4" s="2" t="e">
        <f>B3/(MAX(B61:B62))</f>
        <v>#DIV/0!</v>
      </c>
    </row>
    <row r="5" spans="1:2" x14ac:dyDescent="0.3">
      <c r="A5" t="s">
        <v>34</v>
      </c>
      <c r="B5">
        <f>ROUND(B1*'abgeschrieben ohne NZG'!$B$52*2,0)/2</f>
        <v>0</v>
      </c>
    </row>
    <row r="6" spans="1:2" x14ac:dyDescent="0.3">
      <c r="A6" t="s">
        <v>37</v>
      </c>
      <c r="B6">
        <f>ROUND(B1*'abgeschrieben ohne NZG'!$B$55*2,0)/2</f>
        <v>0</v>
      </c>
    </row>
    <row r="7" spans="1:2" x14ac:dyDescent="0.3">
      <c r="A7" t="s">
        <v>42</v>
      </c>
      <c r="B7" t="e">
        <f>ROUND(B8/('abgeschrieben ohne NZG'!$B$27*B43/'abgeschrieben ohne NZG'!$B$57),0)/2</f>
        <v>#DIV/0!</v>
      </c>
    </row>
    <row r="8" spans="1:2" x14ac:dyDescent="0.3">
      <c r="A8" t="s">
        <v>33</v>
      </c>
      <c r="B8">
        <f>ROUND(B1*'abgeschrieben ohne NZG'!$B$52*'abgeschrieben ohne NZG'!$B$53*2,0)/2</f>
        <v>0</v>
      </c>
    </row>
    <row r="9" spans="1:2" x14ac:dyDescent="0.3">
      <c r="A9" t="s">
        <v>50</v>
      </c>
      <c r="B9">
        <f>ROUND((B5/4-B8)*2,0)/2</f>
        <v>0</v>
      </c>
    </row>
    <row r="10" spans="1:2" x14ac:dyDescent="0.3">
      <c r="A10" t="s">
        <v>51</v>
      </c>
      <c r="B10">
        <f>ROUNDDOWN((B5-2*B9-4*B8),0)/2</f>
        <v>0</v>
      </c>
    </row>
    <row r="11" spans="1:2" x14ac:dyDescent="0.3">
      <c r="A11" t="s">
        <v>52</v>
      </c>
      <c r="B11">
        <f>ROUND((B5-4*B8-2*B9-B10)*2,0)/2</f>
        <v>0</v>
      </c>
    </row>
    <row r="12" spans="1:2" x14ac:dyDescent="0.3">
      <c r="A12" t="s">
        <v>53</v>
      </c>
      <c r="B12">
        <f>IF(B9-B10=B11-B9,B9,B10)</f>
        <v>0</v>
      </c>
    </row>
    <row r="13" spans="1:2" x14ac:dyDescent="0.3">
      <c r="A13" t="s">
        <v>54</v>
      </c>
      <c r="B13">
        <f>IF(B9-B10=B11-B9,B9,B11)</f>
        <v>0</v>
      </c>
    </row>
    <row r="14" spans="1:2" x14ac:dyDescent="0.3">
      <c r="A14" t="s">
        <v>38</v>
      </c>
      <c r="B14">
        <f>B6-'abgeschrieben ohne NZG'!$B$33</f>
        <v>-10</v>
      </c>
    </row>
    <row r="15" spans="1:2" x14ac:dyDescent="0.3">
      <c r="A15" t="s">
        <v>39</v>
      </c>
      <c r="B15">
        <f>B6-'abgeschrieben ohne NZG'!$B$34</f>
        <v>-5</v>
      </c>
    </row>
    <row r="16" spans="1:2" x14ac:dyDescent="0.3">
      <c r="A16" t="s">
        <v>40</v>
      </c>
      <c r="B16">
        <f>B6-'abgeschrieben ohne NZG'!$B$35</f>
        <v>-16</v>
      </c>
    </row>
    <row r="17" spans="1:2" x14ac:dyDescent="0.3">
      <c r="A17" t="s">
        <v>44</v>
      </c>
      <c r="B17" s="5" t="e">
        <f>(B7-'abgeschrieben ohne NZG'!$B$56)*(B8/B7)</f>
        <v>#DIV/0!</v>
      </c>
    </row>
    <row r="18" spans="1:2" x14ac:dyDescent="0.3">
      <c r="A18" t="s">
        <v>45</v>
      </c>
      <c r="B18" t="e">
        <f>ROUND((B2/4-B17)*2,0)/2</f>
        <v>#DIV/0!</v>
      </c>
    </row>
    <row r="19" spans="1:2" x14ac:dyDescent="0.3">
      <c r="A19" t="s">
        <v>46</v>
      </c>
      <c r="B19" t="e">
        <f>ROUNDDOWN((B2-4*B17-2*B18),0)/2</f>
        <v>#DIV/0!</v>
      </c>
    </row>
    <row r="20" spans="1:2" x14ac:dyDescent="0.3">
      <c r="A20" t="s">
        <v>47</v>
      </c>
      <c r="B20" t="e">
        <f>ROUND((B2-4*B17-2*B18-B19)*2,0)/2</f>
        <v>#DIV/0!</v>
      </c>
    </row>
    <row r="21" spans="1:2" x14ac:dyDescent="0.3">
      <c r="A21" t="s">
        <v>48</v>
      </c>
      <c r="B21" t="e">
        <f>IF(B18-B19=B20-B18,B18,B19)</f>
        <v>#DIV/0!</v>
      </c>
    </row>
    <row r="22" spans="1:2" x14ac:dyDescent="0.3">
      <c r="A22" t="s">
        <v>49</v>
      </c>
      <c r="B22" t="e">
        <f>IF(B18-B19=B20-B18,B18,B20)</f>
        <v>#DIV/0!</v>
      </c>
    </row>
    <row r="23" spans="1:2" x14ac:dyDescent="0.3">
      <c r="A23" t="s">
        <v>4</v>
      </c>
    </row>
    <row r="24" spans="1:2" x14ac:dyDescent="0.3">
      <c r="A24" t="s">
        <v>0</v>
      </c>
      <c r="B24">
        <f>B14</f>
        <v>-10</v>
      </c>
    </row>
    <row r="25" spans="1:2" x14ac:dyDescent="0.3">
      <c r="A25" t="s">
        <v>1</v>
      </c>
      <c r="B25" t="e">
        <f>B22</f>
        <v>#DIV/0!</v>
      </c>
    </row>
    <row r="26" spans="1:2" x14ac:dyDescent="0.3">
      <c r="A26" t="s">
        <v>2</v>
      </c>
      <c r="B26">
        <f>B13</f>
        <v>0</v>
      </c>
    </row>
    <row r="27" spans="1:2" x14ac:dyDescent="0.3">
      <c r="A27" t="s">
        <v>3</v>
      </c>
    </row>
    <row r="28" spans="1:2" x14ac:dyDescent="0.3">
      <c r="A28" t="s">
        <v>0</v>
      </c>
      <c r="B28">
        <f>B15</f>
        <v>-5</v>
      </c>
    </row>
    <row r="29" spans="1:2" x14ac:dyDescent="0.3">
      <c r="A29" t="s">
        <v>1</v>
      </c>
      <c r="B29" t="e">
        <f>B21</f>
        <v>#DIV/0!</v>
      </c>
    </row>
    <row r="30" spans="1:2" x14ac:dyDescent="0.3">
      <c r="A30" t="s">
        <v>2</v>
      </c>
      <c r="B30">
        <f>B12</f>
        <v>0</v>
      </c>
    </row>
    <row r="31" spans="1:2" x14ac:dyDescent="0.3">
      <c r="A31" s="1" t="s">
        <v>6</v>
      </c>
      <c r="B31" s="1"/>
    </row>
    <row r="32" spans="1:2" x14ac:dyDescent="0.3">
      <c r="A32" t="s">
        <v>0</v>
      </c>
      <c r="B32">
        <f>B16</f>
        <v>-16</v>
      </c>
    </row>
    <row r="33" spans="1:2" x14ac:dyDescent="0.3">
      <c r="A33" t="s">
        <v>1</v>
      </c>
      <c r="B33" t="e">
        <f>B18</f>
        <v>#DIV/0!</v>
      </c>
    </row>
    <row r="34" spans="1:2" x14ac:dyDescent="0.3">
      <c r="A34" t="s">
        <v>2</v>
      </c>
      <c r="B34">
        <f>B9</f>
        <v>0</v>
      </c>
    </row>
    <row r="35" spans="1:2" x14ac:dyDescent="0.3">
      <c r="A35" t="s">
        <v>5</v>
      </c>
    </row>
    <row r="36" spans="1:2" x14ac:dyDescent="0.3">
      <c r="A36" t="s">
        <v>7</v>
      </c>
      <c r="B36">
        <f>B8</f>
        <v>0</v>
      </c>
    </row>
    <row r="37" spans="1:2" x14ac:dyDescent="0.3">
      <c r="A37" t="s">
        <v>0</v>
      </c>
      <c r="B37" t="e">
        <f>B7</f>
        <v>#DIV/0!</v>
      </c>
    </row>
    <row r="38" spans="1:2" x14ac:dyDescent="0.3">
      <c r="A38" t="s">
        <v>8</v>
      </c>
    </row>
    <row r="39" spans="1:2" x14ac:dyDescent="0.3">
      <c r="A39" t="s">
        <v>7</v>
      </c>
      <c r="B39">
        <f>B36</f>
        <v>0</v>
      </c>
    </row>
    <row r="40" spans="1:2" x14ac:dyDescent="0.3">
      <c r="A40" t="s">
        <v>0</v>
      </c>
      <c r="B40" t="e">
        <f>2*B37</f>
        <v>#DIV/0!</v>
      </c>
    </row>
    <row r="42" spans="1:2" x14ac:dyDescent="0.3">
      <c r="A42" t="s">
        <v>62</v>
      </c>
      <c r="B42">
        <f>B6</f>
        <v>0</v>
      </c>
    </row>
    <row r="43" spans="1:2" x14ac:dyDescent="0.3">
      <c r="A43" t="s">
        <v>55</v>
      </c>
      <c r="B43" t="e">
        <f>(B5-B2)/B6</f>
        <v>#DIV/0!</v>
      </c>
    </row>
    <row r="45" spans="1:2" x14ac:dyDescent="0.3">
      <c r="A45" s="1" t="s">
        <v>10</v>
      </c>
      <c r="B45" s="1"/>
    </row>
    <row r="46" spans="1:2" x14ac:dyDescent="0.3">
      <c r="A46" t="s">
        <v>11</v>
      </c>
      <c r="B46" s="2" t="e">
        <f>B36/(2*B37)</f>
        <v>#DIV/0!</v>
      </c>
    </row>
    <row r="47" spans="1:2" x14ac:dyDescent="0.3">
      <c r="A47" t="s">
        <v>12</v>
      </c>
      <c r="B47" s="2" t="e">
        <f>(B26-B25)/(2*B24)</f>
        <v>#DIV/0!</v>
      </c>
    </row>
    <row r="48" spans="1:2" x14ac:dyDescent="0.3">
      <c r="A48" t="s">
        <v>13</v>
      </c>
      <c r="B48" s="2" t="e">
        <f>(B30-B29)/(2*B28)</f>
        <v>#DIV/0!</v>
      </c>
    </row>
    <row r="49" spans="1:2" x14ac:dyDescent="0.3">
      <c r="A49" t="s">
        <v>14</v>
      </c>
      <c r="B49" s="2" t="e">
        <f>(B34-B33)/(B32*2)</f>
        <v>#DIV/0!</v>
      </c>
    </row>
    <row r="50" spans="1:2" x14ac:dyDescent="0.3">
      <c r="A50" t="s">
        <v>16</v>
      </c>
      <c r="B50" s="2" t="e">
        <f>(2*B49+B48+B47+4*B46)/8</f>
        <v>#DIV/0!</v>
      </c>
    </row>
    <row r="52" spans="1:2" x14ac:dyDescent="0.3">
      <c r="A52" t="s">
        <v>19</v>
      </c>
      <c r="B52">
        <f>B42-B24</f>
        <v>10</v>
      </c>
    </row>
    <row r="53" spans="1:2" x14ac:dyDescent="0.3">
      <c r="A53" t="s">
        <v>20</v>
      </c>
      <c r="B53">
        <f>B42-B28</f>
        <v>5</v>
      </c>
    </row>
    <row r="54" spans="1:2" x14ac:dyDescent="0.3">
      <c r="A54" t="s">
        <v>41</v>
      </c>
      <c r="B54">
        <f>B42-B32</f>
        <v>16</v>
      </c>
    </row>
    <row r="55" spans="1:2" x14ac:dyDescent="0.3">
      <c r="A55" t="s">
        <v>21</v>
      </c>
      <c r="B55" t="e">
        <f>B40/2-B52</f>
        <v>#DIV/0!</v>
      </c>
    </row>
    <row r="56" spans="1:2" x14ac:dyDescent="0.3">
      <c r="A56" t="s">
        <v>22</v>
      </c>
      <c r="B56" t="e">
        <f>B40/2-B53</f>
        <v>#DIV/0!</v>
      </c>
    </row>
    <row r="57" spans="1:2" x14ac:dyDescent="0.3">
      <c r="A57" t="s">
        <v>23</v>
      </c>
      <c r="B57" t="e">
        <f>(B40/2)-B54</f>
        <v>#DIV/0!</v>
      </c>
    </row>
    <row r="59" spans="1:2" x14ac:dyDescent="0.3">
      <c r="A59" t="s">
        <v>63</v>
      </c>
      <c r="B59">
        <f>B5</f>
        <v>0</v>
      </c>
    </row>
    <row r="61" spans="1:2" x14ac:dyDescent="0.3">
      <c r="A61" t="s">
        <v>17</v>
      </c>
      <c r="B61" t="e">
        <f>4*B39+2*(B33-(B42-B32)*B49*2)+B29-(B42-B28)*B48*2+B25-(B42-B24)*B47*2</f>
        <v>#DIV/0!</v>
      </c>
    </row>
    <row r="62" spans="1:2" x14ac:dyDescent="0.3">
      <c r="A62" s="1" t="s">
        <v>18</v>
      </c>
      <c r="B62" t="e">
        <f>2*(B33+B57*B49*2)+B25+B55*B47*2+B29+2*B56*B48</f>
        <v>#DIV/0!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9EAC5-D9FB-43A0-802F-3CEE736876F4}">
  <dimension ref="A1:D31"/>
  <sheetViews>
    <sheetView tabSelected="1" zoomScale="80" zoomScaleNormal="80" workbookViewId="0">
      <selection activeCell="C3" sqref="C3"/>
    </sheetView>
  </sheetViews>
  <sheetFormatPr baseColWidth="10" defaultRowHeight="14.4" x14ac:dyDescent="0.3"/>
  <cols>
    <col min="1" max="1" width="15.6640625" style="6" customWidth="1"/>
    <col min="2" max="2" width="36.33203125" style="6" bestFit="1" customWidth="1"/>
    <col min="3" max="3" width="15.33203125" style="6" customWidth="1"/>
    <col min="4" max="4" width="187.109375" style="6" customWidth="1"/>
    <col min="5" max="16384" width="11.5546875" style="6"/>
  </cols>
  <sheetData>
    <row r="1" spans="1:4" x14ac:dyDescent="0.3">
      <c r="A1" s="35" t="s">
        <v>65</v>
      </c>
      <c r="B1" s="36"/>
      <c r="C1" s="37"/>
      <c r="D1" s="26"/>
    </row>
    <row r="2" spans="1:4" x14ac:dyDescent="0.3">
      <c r="A2" s="33" t="s">
        <v>58</v>
      </c>
      <c r="B2" s="7" t="s">
        <v>66</v>
      </c>
      <c r="C2" s="9"/>
      <c r="D2" s="27"/>
    </row>
    <row r="3" spans="1:4" ht="15" thickBot="1" x14ac:dyDescent="0.35">
      <c r="A3" s="34"/>
      <c r="B3" s="10" t="s">
        <v>56</v>
      </c>
      <c r="C3" s="11"/>
      <c r="D3" s="27"/>
    </row>
    <row r="4" spans="1:4" x14ac:dyDescent="0.3">
      <c r="A4" s="30" t="s">
        <v>59</v>
      </c>
      <c r="B4" s="40" t="str">
        <f>'neu nach Formel'!A23</f>
        <v>vorderes Mittelteil</v>
      </c>
      <c r="C4" s="41"/>
      <c r="D4" s="27"/>
    </row>
    <row r="5" spans="1:4" x14ac:dyDescent="0.3">
      <c r="A5" s="31"/>
      <c r="B5" s="8" t="str">
        <f>'neu nach Formel'!A24</f>
        <v>Länge</v>
      </c>
      <c r="C5" s="12" t="str">
        <f>IF(C3*C2=0,"",'neu nach Formel'!B24)</f>
        <v/>
      </c>
      <c r="D5" s="27"/>
    </row>
    <row r="6" spans="1:4" x14ac:dyDescent="0.3">
      <c r="A6" s="31"/>
      <c r="B6" s="8" t="str">
        <f>'neu nach Formel'!A25</f>
        <v>Breite oben</v>
      </c>
      <c r="C6" s="12" t="str">
        <f>IF(C3*C2=0,"",'neu nach Formel'!B25)</f>
        <v/>
      </c>
      <c r="D6" s="27"/>
    </row>
    <row r="7" spans="1:4" x14ac:dyDescent="0.3">
      <c r="A7" s="31"/>
      <c r="B7" s="8" t="str">
        <f>'neu nach Formel'!A26</f>
        <v>Breite unten</v>
      </c>
      <c r="C7" s="12" t="str">
        <f>IF(C3*C2=0,"",'neu nach Formel'!B26)</f>
        <v/>
      </c>
      <c r="D7" s="27"/>
    </row>
    <row r="8" spans="1:4" x14ac:dyDescent="0.3">
      <c r="A8" s="31"/>
      <c r="B8" s="24" t="str">
        <f>'neu nach Formel'!A27</f>
        <v>hinteres Mittelteil</v>
      </c>
      <c r="C8" s="25"/>
      <c r="D8" s="27"/>
    </row>
    <row r="9" spans="1:4" x14ac:dyDescent="0.3">
      <c r="A9" s="31"/>
      <c r="B9" s="8" t="str">
        <f>'neu nach Formel'!A28</f>
        <v>Länge</v>
      </c>
      <c r="C9" s="12" t="str">
        <f>IF(C3*C2=0,"",'neu nach Formel'!B28)</f>
        <v/>
      </c>
      <c r="D9" s="27"/>
    </row>
    <row r="10" spans="1:4" x14ac:dyDescent="0.3">
      <c r="A10" s="31"/>
      <c r="B10" s="8" t="str">
        <f>'neu nach Formel'!A29</f>
        <v>Breite oben</v>
      </c>
      <c r="C10" s="12" t="str">
        <f>IF(C3*C2=0,"",'neu nach Formel'!B29)</f>
        <v/>
      </c>
      <c r="D10" s="27"/>
    </row>
    <row r="11" spans="1:4" x14ac:dyDescent="0.3">
      <c r="A11" s="31"/>
      <c r="B11" s="8" t="str">
        <f>'neu nach Formel'!A30</f>
        <v>Breite unten</v>
      </c>
      <c r="C11" s="12" t="str">
        <f>IF(C3*C2=0,"",'neu nach Formel'!B30)</f>
        <v/>
      </c>
      <c r="D11" s="27"/>
    </row>
    <row r="12" spans="1:4" x14ac:dyDescent="0.3">
      <c r="A12" s="31"/>
      <c r="B12" s="24" t="str">
        <f>'neu nach Formel'!A31</f>
        <v>Seitenteile (umschreibendes Rechteck)</v>
      </c>
      <c r="C12" s="25"/>
      <c r="D12" s="27"/>
    </row>
    <row r="13" spans="1:4" x14ac:dyDescent="0.3">
      <c r="A13" s="31"/>
      <c r="B13" s="8" t="str">
        <f>'neu nach Formel'!A32</f>
        <v>Länge</v>
      </c>
      <c r="C13" s="12" t="str">
        <f>IF(C3*C2=0,"",'neu nach Formel'!B32)</f>
        <v/>
      </c>
      <c r="D13" s="27"/>
    </row>
    <row r="14" spans="1:4" x14ac:dyDescent="0.3">
      <c r="A14" s="31"/>
      <c r="B14" s="8" t="str">
        <f>'neu nach Formel'!A33</f>
        <v>Breite oben</v>
      </c>
      <c r="C14" s="12" t="str">
        <f>IF(C3*C2=0,"",'neu nach Formel'!B33)</f>
        <v/>
      </c>
      <c r="D14" s="27"/>
    </row>
    <row r="15" spans="1:4" x14ac:dyDescent="0.3">
      <c r="A15" s="31"/>
      <c r="B15" s="8" t="str">
        <f>'neu nach Formel'!A34</f>
        <v>Breite unten</v>
      </c>
      <c r="C15" s="12" t="str">
        <f>IF(C3*C2=0,"",'neu nach Formel'!B34)</f>
        <v/>
      </c>
      <c r="D15" s="27"/>
    </row>
    <row r="16" spans="1:4" x14ac:dyDescent="0.3">
      <c r="A16" s="31"/>
      <c r="B16" s="24" t="str">
        <f>'neu nach Formel'!A35</f>
        <v>Keile unten</v>
      </c>
      <c r="C16" s="25"/>
      <c r="D16" s="27"/>
    </row>
    <row r="17" spans="1:4" x14ac:dyDescent="0.3">
      <c r="A17" s="31"/>
      <c r="B17" s="8" t="str">
        <f>'neu nach Formel'!A36</f>
        <v>Breite</v>
      </c>
      <c r="C17" s="12" t="str">
        <f>IF(C3*C2=0,"",'neu nach Formel'!B36)</f>
        <v/>
      </c>
      <c r="D17" s="27"/>
    </row>
    <row r="18" spans="1:4" x14ac:dyDescent="0.3">
      <c r="A18" s="31"/>
      <c r="B18" s="8" t="str">
        <f>'neu nach Formel'!A37</f>
        <v>Länge</v>
      </c>
      <c r="C18" s="12" t="str">
        <f>IF(C3*C2=0,"",'neu nach Formel'!B37)</f>
        <v/>
      </c>
      <c r="D18" s="27"/>
    </row>
    <row r="19" spans="1:4" x14ac:dyDescent="0.3">
      <c r="A19" s="31"/>
      <c r="B19" s="24" t="s">
        <v>69</v>
      </c>
      <c r="C19" s="25"/>
      <c r="D19" s="27"/>
    </row>
    <row r="20" spans="1:4" x14ac:dyDescent="0.3">
      <c r="A20" s="31"/>
      <c r="B20" s="8" t="str">
        <f>'neu nach Formel'!A39</f>
        <v>Breite</v>
      </c>
      <c r="C20" s="12" t="str">
        <f>IF(C3*C2=0,"",'neu nach Formel'!B39)</f>
        <v/>
      </c>
      <c r="D20" s="27"/>
    </row>
    <row r="21" spans="1:4" ht="15" thickBot="1" x14ac:dyDescent="0.35">
      <c r="A21" s="32"/>
      <c r="B21" s="15" t="str">
        <f>'neu nach Formel'!A40</f>
        <v>Länge</v>
      </c>
      <c r="C21" s="16" t="str">
        <f>IF(C3*C2=0,"",'neu nach Formel'!B40)</f>
        <v/>
      </c>
      <c r="D21" s="27"/>
    </row>
    <row r="22" spans="1:4" ht="28.2" customHeight="1" x14ac:dyDescent="0.3">
      <c r="A22" s="30" t="s">
        <v>60</v>
      </c>
      <c r="B22" s="38" t="s">
        <v>57</v>
      </c>
      <c r="C22" s="39"/>
      <c r="D22" s="28"/>
    </row>
    <row r="23" spans="1:4" x14ac:dyDescent="0.3">
      <c r="A23" s="31"/>
      <c r="B23" s="8" t="str">
        <f>'neu nach Formel'!A52</f>
        <v>Schulterlinie bis Oberkante Vorderteil</v>
      </c>
      <c r="C23" s="12" t="str">
        <f>IF(C3*C2=0,"",'neu nach Formel'!B52)</f>
        <v/>
      </c>
      <c r="D23" s="28"/>
    </row>
    <row r="24" spans="1:4" x14ac:dyDescent="0.3">
      <c r="A24" s="31"/>
      <c r="B24" s="8" t="str">
        <f>'neu nach Formel'!A53</f>
        <v>Schulterlinie bis Oberkante Hinterteil</v>
      </c>
      <c r="C24" s="12" t="str">
        <f>IF(C3*C2=0,"",'neu nach Formel'!B53)</f>
        <v/>
      </c>
      <c r="D24" s="28"/>
    </row>
    <row r="25" spans="1:4" x14ac:dyDescent="0.3">
      <c r="A25" s="31"/>
      <c r="B25" s="8" t="str">
        <f>'neu nach Formel'!A54</f>
        <v>Schulterlinie bis Oberkante Seitenteil</v>
      </c>
      <c r="C25" s="12" t="str">
        <f>IF(C3*C2=0,"",'neu nach Formel'!B54)</f>
        <v/>
      </c>
      <c r="D25" s="28"/>
    </row>
    <row r="26" spans="1:4" x14ac:dyDescent="0.3">
      <c r="A26" s="31"/>
      <c r="B26" s="22" t="s">
        <v>61</v>
      </c>
      <c r="C26" s="23"/>
      <c r="D26" s="28"/>
    </row>
    <row r="27" spans="1:4" x14ac:dyDescent="0.3">
      <c r="A27" s="31"/>
      <c r="B27" s="8" t="str">
        <f>'neu nach Formel'!A42</f>
        <v>Länge von Schulterlinie bis Saum</v>
      </c>
      <c r="C27" s="12" t="str">
        <f>IF(C3*C2=0,"",'neu nach Formel'!B42)</f>
        <v/>
      </c>
      <c r="D27" s="28"/>
    </row>
    <row r="28" spans="1:4" x14ac:dyDescent="0.3">
      <c r="A28" s="31"/>
      <c r="B28" s="8" t="str">
        <f>'neu nach Formel'!A59</f>
        <v>Umfang unten entlang des Saumes</v>
      </c>
      <c r="C28" s="12" t="str">
        <f>IF(C3*C2=0,"",'neu nach Formel'!B59)</f>
        <v/>
      </c>
      <c r="D28" s="28"/>
    </row>
    <row r="29" spans="1:4" x14ac:dyDescent="0.3">
      <c r="A29" s="31"/>
      <c r="B29" s="8" t="s">
        <v>64</v>
      </c>
      <c r="C29" s="12" t="str">
        <f>IF(C3*C2=0,"",C28/2)</f>
        <v/>
      </c>
      <c r="D29" s="28"/>
    </row>
    <row r="30" spans="1:4" ht="15" thickBot="1" x14ac:dyDescent="0.35">
      <c r="A30" s="42"/>
      <c r="B30" s="13" t="s">
        <v>68</v>
      </c>
      <c r="C30" s="14" t="str">
        <f>IF(C3*C2=0,"",2*C23+2*C24+C6+C10)</f>
        <v/>
      </c>
      <c r="D30" s="29"/>
    </row>
    <row r="31" spans="1:4" ht="28.8" customHeight="1" thickBot="1" x14ac:dyDescent="0.35">
      <c r="A31" s="19" t="s">
        <v>67</v>
      </c>
      <c r="B31" s="20"/>
      <c r="C31" s="20"/>
      <c r="D31" s="21"/>
    </row>
  </sheetData>
  <mergeCells count="13">
    <mergeCell ref="A31:D31"/>
    <mergeCell ref="B26:C26"/>
    <mergeCell ref="B16:C16"/>
    <mergeCell ref="D1:D30"/>
    <mergeCell ref="A4:A21"/>
    <mergeCell ref="A2:A3"/>
    <mergeCell ref="A1:C1"/>
    <mergeCell ref="B22:C22"/>
    <mergeCell ref="B19:C19"/>
    <mergeCell ref="B12:C12"/>
    <mergeCell ref="B8:C8"/>
    <mergeCell ref="B4:C4"/>
    <mergeCell ref="A22:A30"/>
  </mergeCells>
  <hyperlinks>
    <hyperlink ref="A31" r:id="rId1" xr:uid="{21C79A2E-252D-4E32-9F38-8480EBA44B36}"/>
  </hyperlinks>
  <pageMargins left="0.7" right="0.7" top="0.78740157499999996" bottom="0.78740157499999996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abgeschrieben ohne NZG</vt:lpstr>
      <vt:lpstr>neu nach Formel</vt:lpstr>
      <vt:lpstr>Maske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Buschbacher</dc:creator>
  <cp:lastModifiedBy>Harald Buschbacher</cp:lastModifiedBy>
  <dcterms:created xsi:type="dcterms:W3CDTF">2024-02-11T19:02:05Z</dcterms:created>
  <dcterms:modified xsi:type="dcterms:W3CDTF">2024-04-13T19:24:19Z</dcterms:modified>
</cp:coreProperties>
</file>